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35" windowWidth="12120" windowHeight="912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L15" i="1" l="1"/>
  <c r="L21" i="1"/>
  <c r="D21" i="1"/>
  <c r="F21" i="1" s="1"/>
  <c r="D20" i="1"/>
  <c r="F20" i="1" s="1"/>
  <c r="D19" i="1"/>
  <c r="F19" i="1" s="1"/>
  <c r="K19" i="1" s="1"/>
  <c r="D18" i="1"/>
  <c r="F18" i="1" s="1"/>
  <c r="D15" i="1"/>
  <c r="F15" i="1" s="1"/>
  <c r="D14" i="1"/>
  <c r="F14" i="1" s="1"/>
  <c r="D13" i="1"/>
  <c r="F13" i="1" s="1"/>
  <c r="D12" i="1"/>
  <c r="F12" i="1" s="1"/>
  <c r="H21" i="1"/>
  <c r="H20" i="1"/>
  <c r="H19" i="1"/>
  <c r="H18" i="1"/>
  <c r="H15" i="1"/>
  <c r="H14" i="1"/>
  <c r="H13" i="1"/>
  <c r="H12" i="1"/>
  <c r="K14" i="1" l="1"/>
  <c r="L14" i="1" s="1"/>
  <c r="K18" i="1"/>
  <c r="L18" i="1" s="1"/>
  <c r="K21" i="1"/>
  <c r="K12" i="1"/>
  <c r="L12" i="1" s="1"/>
  <c r="K13" i="1"/>
  <c r="L13" i="1" s="1"/>
  <c r="K20" i="1"/>
  <c r="L20" i="1" s="1"/>
  <c r="K15" i="1"/>
  <c r="L19" i="1"/>
</calcChain>
</file>

<file path=xl/sharedStrings.xml><?xml version="1.0" encoding="utf-8"?>
<sst xmlns="http://schemas.openxmlformats.org/spreadsheetml/2006/main" count="34" uniqueCount="30">
  <si>
    <t>Total 11/8/12 Gross Pay</t>
  </si>
  <si>
    <t>1% Lump Sum Payment</t>
  </si>
  <si>
    <t>2% Lump Sum Payment</t>
  </si>
  <si>
    <t>Example 1</t>
  </si>
  <si>
    <t>Example 2</t>
  </si>
  <si>
    <t>Example 3</t>
  </si>
  <si>
    <t>Annualized Base Pay</t>
  </si>
  <si>
    <t>INSTRUCTIONS FOR USING THIS SPREADSHEET</t>
  </si>
  <si>
    <t>(1)</t>
  </si>
  <si>
    <t>(2)</t>
  </si>
  <si>
    <t>(3)</t>
  </si>
  <si>
    <t>(4)</t>
  </si>
  <si>
    <t>(5)</t>
  </si>
  <si>
    <t>Employee Specific Scenario</t>
  </si>
  <si>
    <t>Input the annual longevity payment you expect to receive on the 11/8/12 pay date.</t>
  </si>
  <si>
    <r>
      <t>Base Pay Rate</t>
    </r>
    <r>
      <rPr>
        <b/>
        <sz val="11"/>
        <color indexed="8"/>
        <rFont val="Calibri"/>
        <family val="2"/>
      </rPr>
      <t xml:space="preserve"> (1)</t>
    </r>
  </si>
  <si>
    <r>
      <t xml:space="preserve">Estimated Lump Sum Payment </t>
    </r>
    <r>
      <rPr>
        <b/>
        <sz val="11"/>
        <color indexed="8"/>
        <rFont val="Calibri"/>
        <family val="2"/>
      </rPr>
      <t>(2)</t>
    </r>
  </si>
  <si>
    <r>
      <t xml:space="preserve">Bi-Weekly  Base Pay </t>
    </r>
    <r>
      <rPr>
        <b/>
        <sz val="11"/>
        <color indexed="8"/>
        <rFont val="Calibri"/>
        <family val="2"/>
      </rPr>
      <t>(3)</t>
    </r>
  </si>
  <si>
    <r>
      <t xml:space="preserve">Longevity </t>
    </r>
    <r>
      <rPr>
        <b/>
        <sz val="11"/>
        <color indexed="8"/>
        <rFont val="Calibri"/>
        <family val="2"/>
      </rPr>
      <t xml:space="preserve">(4) </t>
    </r>
  </si>
  <si>
    <r>
      <t xml:space="preserve">Estimated Overtime Pay 11/8/12 Pay Date </t>
    </r>
    <r>
      <rPr>
        <b/>
        <sz val="11"/>
        <color indexed="8"/>
        <rFont val="Calibri"/>
        <family val="2"/>
      </rPr>
      <t>(5)</t>
    </r>
  </si>
  <si>
    <t>Input the amount of overtime pay you expect to receive for the pay period ending 10/27/12 (the 11/8/12 pay date).</t>
  </si>
  <si>
    <r>
      <t xml:space="preserve">Deferral % Change  </t>
    </r>
    <r>
      <rPr>
        <b/>
        <sz val="11"/>
        <color indexed="8"/>
        <rFont val="Calibri"/>
        <family val="2"/>
      </rPr>
      <t>(6)</t>
    </r>
  </si>
  <si>
    <t>(6)</t>
  </si>
  <si>
    <t>Continuous Service Hours Earned 10/1/2011 - 9/30/2012</t>
  </si>
  <si>
    <t>Bi-Weekly Hours</t>
  </si>
  <si>
    <t>The bi-weekly base pay amount is based upon an 80 hour work period.  If you will work less than 80 hours in the pay period ending 10/27/2012, enter the reduced number of hours in the "Bi-Weekly Hours" column.</t>
  </si>
  <si>
    <t>The estimated lump sum payment amount is calculated for an employee that worked full time from 10/1/2011 through 9/30/2012.  If you worked less than full time in the prior fiscal year, enter the reduced number of hours in the continuous service hours column (replace the "2,080" with the applicable number of hours).</t>
  </si>
  <si>
    <t>Utilize the calculated rate to increase your applicable 401k or 457 deferral election through ING's website after 10/11/12 and by or before 4:00 pm on 10/25/12. This rate is only an estimate and may be affected by other pre-tax deductions and other deductions with higher priority such as garnishments, wage assignments, and child support.</t>
  </si>
  <si>
    <t>Individuals wishing to use this spreadsheet to estimate deferral changes should complete the blank cells on the employee specific scenario row of the applicable lump sum payment amount. The highlighted cells will automatically populate based upon entry in the blank cells.  This spreadsheet is only a tool to assist in estimating the percentage change.  Other employee pre- and after-tax deductions can effect the reliability of the results.</t>
  </si>
  <si>
    <t>Input the hourly base pay rate that will be in effect as of October 2, 2012.  The individual base pay rate after the base pay increase. For salaried employees, the annual salary can be entered in the "Annualized Base Pay" column rather than converting it to an hourly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</si>
</sst>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_);_(* \(#,##0.0\);_(* &quot;-&quot;??_);_(@_)"/>
    <numFmt numFmtId="165" formatCode="_(* #,##0_);_(* \(#,##0\);_(* &quot;-&quot;??_);_(@_)"/>
    <numFmt numFmtId="166" formatCode="0.0%"/>
  </numFmts>
  <fonts count="4" x14ac:knownFonts="1">
    <font>
      <sz val="11"/>
      <color theme="1"/>
      <name val="Calibri"/>
      <family val="2"/>
      <scheme val="minor"/>
    </font>
    <font>
      <b/>
      <sz val="11"/>
      <color indexed="8"/>
      <name val="Calibri"/>
      <family val="2"/>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23">
    <xf numFmtId="0" fontId="0" fillId="0" borderId="0" xfId="0"/>
    <xf numFmtId="43" fontId="2" fillId="0" borderId="0" xfId="1" applyFont="1"/>
    <xf numFmtId="43" fontId="2" fillId="0" borderId="0" xfId="1" applyFont="1" applyAlignment="1">
      <alignment horizontal="center" wrapText="1"/>
    </xf>
    <xf numFmtId="0" fontId="0" fillId="0" borderId="0" xfId="0" applyAlignment="1">
      <alignment horizontal="center" wrapText="1"/>
    </xf>
    <xf numFmtId="0" fontId="0" fillId="0" borderId="0" xfId="0" applyAlignment="1">
      <alignment horizontal="center"/>
    </xf>
    <xf numFmtId="43" fontId="2" fillId="2" borderId="0" xfId="1" applyFont="1" applyFill="1"/>
    <xf numFmtId="0" fontId="0" fillId="0" borderId="0" xfId="0" applyAlignment="1">
      <alignment vertical="top"/>
    </xf>
    <xf numFmtId="43" fontId="2" fillId="0" borderId="0" xfId="1" applyFont="1" applyAlignment="1">
      <alignment vertical="top"/>
    </xf>
    <xf numFmtId="43" fontId="2" fillId="0" borderId="1" xfId="1" applyFont="1" applyBorder="1"/>
    <xf numFmtId="43" fontId="2" fillId="0" borderId="2" xfId="1" applyFont="1" applyBorder="1"/>
    <xf numFmtId="0" fontId="3" fillId="0" borderId="0" xfId="0" applyFont="1"/>
    <xf numFmtId="0" fontId="3" fillId="0" borderId="0" xfId="0" applyFont="1" applyAlignment="1">
      <alignment horizontal="center" wrapText="1"/>
    </xf>
    <xf numFmtId="0" fontId="3" fillId="0" borderId="0" xfId="0" applyFont="1" applyAlignment="1">
      <alignment vertical="top"/>
    </xf>
    <xf numFmtId="0" fontId="3" fillId="0" borderId="0" xfId="0" quotePrefix="1" applyFont="1" applyAlignment="1">
      <alignment horizontal="center" vertical="top"/>
    </xf>
    <xf numFmtId="164" fontId="2" fillId="0" borderId="0" xfId="1" applyNumberFormat="1" applyFont="1"/>
    <xf numFmtId="165" fontId="2" fillId="0" borderId="0" xfId="1" applyNumberFormat="1" applyFont="1"/>
    <xf numFmtId="165" fontId="2" fillId="2" borderId="0" xfId="1" applyNumberFormat="1" applyFont="1" applyFill="1"/>
    <xf numFmtId="164" fontId="2" fillId="2" borderId="0" xfId="1" applyNumberFormat="1" applyFont="1" applyFill="1"/>
    <xf numFmtId="0" fontId="0" fillId="0" borderId="0" xfId="0" applyAlignment="1">
      <alignment horizontal="left" vertical="top" wrapText="1"/>
    </xf>
    <xf numFmtId="43" fontId="2" fillId="0" borderId="0" xfId="1" applyFont="1" applyAlignment="1">
      <alignment horizontal="center" wrapText="1"/>
    </xf>
    <xf numFmtId="166" fontId="2" fillId="0" borderId="0" xfId="2" applyNumberFormat="1" applyFont="1"/>
    <xf numFmtId="166" fontId="2" fillId="2" borderId="0" xfId="2" applyNumberFormat="1" applyFont="1" applyFill="1"/>
    <xf numFmtId="0" fontId="0" fillId="0" borderId="0" xfId="0"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tabSelected="1" workbookViewId="0">
      <selection activeCell="B9" sqref="B9"/>
    </sheetView>
  </sheetViews>
  <sheetFormatPr defaultRowHeight="15" x14ac:dyDescent="0.25"/>
  <cols>
    <col min="1" max="1" width="4.140625" style="10" customWidth="1"/>
    <col min="2" max="2" width="25.5703125" customWidth="1"/>
    <col min="3" max="3" width="9.140625" style="1"/>
    <col min="4" max="4" width="11.5703125" style="1" bestFit="1" customWidth="1"/>
    <col min="5" max="5" width="14" style="1" customWidth="1"/>
    <col min="6" max="6" width="12.42578125" customWidth="1"/>
    <col min="7" max="7" width="10.140625" bestFit="1" customWidth="1"/>
    <col min="8" max="8" width="9.5703125" style="1" bestFit="1" customWidth="1"/>
    <col min="9" max="9" width="11" customWidth="1"/>
    <col min="10" max="10" width="12.140625" customWidth="1"/>
    <col min="11" max="11" width="9.5703125" customWidth="1"/>
    <col min="12" max="12" width="9.85546875" customWidth="1"/>
    <col min="16" max="17" width="17" customWidth="1"/>
  </cols>
  <sheetData>
    <row r="1" spans="1:17" ht="22.5" customHeight="1" x14ac:dyDescent="0.25">
      <c r="A1" s="12" t="s">
        <v>7</v>
      </c>
      <c r="B1" s="6"/>
      <c r="C1" s="7"/>
      <c r="D1" s="7"/>
      <c r="E1" s="7"/>
      <c r="F1" s="6"/>
      <c r="G1" s="6"/>
      <c r="H1" s="7"/>
      <c r="I1" s="6"/>
      <c r="J1" s="6"/>
      <c r="K1" s="6"/>
      <c r="L1" s="6"/>
    </row>
    <row r="2" spans="1:17" ht="60.75" customHeight="1" x14ac:dyDescent="0.25">
      <c r="A2" s="22" t="s">
        <v>28</v>
      </c>
      <c r="B2" s="22"/>
      <c r="C2" s="22"/>
      <c r="D2" s="22"/>
      <c r="E2" s="22"/>
      <c r="F2" s="22"/>
      <c r="G2" s="22"/>
      <c r="H2" s="22"/>
      <c r="I2" s="22"/>
      <c r="J2" s="22"/>
      <c r="K2" s="22"/>
      <c r="L2" s="22"/>
    </row>
    <row r="3" spans="1:17" ht="29.25" customHeight="1" x14ac:dyDescent="0.25">
      <c r="A3" s="13" t="s">
        <v>8</v>
      </c>
      <c r="B3" s="22" t="s">
        <v>29</v>
      </c>
      <c r="C3" s="22"/>
      <c r="D3" s="22"/>
      <c r="E3" s="22"/>
      <c r="F3" s="22"/>
      <c r="G3" s="22"/>
      <c r="H3" s="22"/>
      <c r="I3" s="22"/>
      <c r="J3" s="22"/>
      <c r="K3" s="22"/>
      <c r="L3" s="22"/>
    </row>
    <row r="4" spans="1:17" ht="45" customHeight="1" x14ac:dyDescent="0.25">
      <c r="A4" s="13" t="s">
        <v>9</v>
      </c>
      <c r="B4" s="22" t="s">
        <v>26</v>
      </c>
      <c r="C4" s="22"/>
      <c r="D4" s="22"/>
      <c r="E4" s="22"/>
      <c r="F4" s="22"/>
      <c r="G4" s="22"/>
      <c r="H4" s="22"/>
      <c r="I4" s="22"/>
      <c r="J4" s="22"/>
      <c r="K4" s="22"/>
      <c r="L4" s="22"/>
    </row>
    <row r="5" spans="1:17" ht="30.75" customHeight="1" x14ac:dyDescent="0.25">
      <c r="A5" s="13" t="s">
        <v>10</v>
      </c>
      <c r="B5" s="22" t="s">
        <v>25</v>
      </c>
      <c r="C5" s="22"/>
      <c r="D5" s="22"/>
      <c r="E5" s="22"/>
      <c r="F5" s="22"/>
      <c r="G5" s="22"/>
      <c r="H5" s="22"/>
      <c r="I5" s="22"/>
      <c r="J5" s="22"/>
      <c r="K5" s="22"/>
      <c r="L5" s="22"/>
    </row>
    <row r="6" spans="1:17" x14ac:dyDescent="0.25">
      <c r="A6" s="13" t="s">
        <v>11</v>
      </c>
      <c r="B6" s="22" t="s">
        <v>14</v>
      </c>
      <c r="C6" s="22"/>
      <c r="D6" s="22"/>
      <c r="E6" s="22"/>
      <c r="F6" s="22"/>
      <c r="G6" s="22"/>
      <c r="H6" s="22"/>
      <c r="I6" s="22"/>
      <c r="J6" s="22"/>
      <c r="K6" s="22"/>
      <c r="L6" s="22"/>
    </row>
    <row r="7" spans="1:17" x14ac:dyDescent="0.25">
      <c r="A7" s="13" t="s">
        <v>12</v>
      </c>
      <c r="B7" s="22" t="s">
        <v>20</v>
      </c>
      <c r="C7" s="22"/>
      <c r="D7" s="22"/>
      <c r="E7" s="22"/>
      <c r="F7" s="22"/>
      <c r="G7" s="22"/>
      <c r="H7" s="22"/>
      <c r="I7" s="22"/>
      <c r="J7" s="22"/>
      <c r="K7" s="22"/>
      <c r="L7" s="22"/>
    </row>
    <row r="8" spans="1:17" ht="48" customHeight="1" x14ac:dyDescent="0.25">
      <c r="A8" s="13" t="s">
        <v>22</v>
      </c>
      <c r="B8" s="22" t="s">
        <v>27</v>
      </c>
      <c r="C8" s="22"/>
      <c r="D8" s="22"/>
      <c r="E8" s="22"/>
      <c r="F8" s="22"/>
      <c r="G8" s="22"/>
      <c r="H8" s="22"/>
      <c r="I8" s="22"/>
      <c r="J8" s="22"/>
      <c r="K8" s="22"/>
      <c r="L8" s="22"/>
    </row>
    <row r="9" spans="1:17" x14ac:dyDescent="0.25">
      <c r="A9" s="13"/>
      <c r="B9" s="18"/>
      <c r="C9" s="18"/>
      <c r="D9" s="18"/>
      <c r="E9" s="18"/>
      <c r="F9" s="18"/>
      <c r="G9" s="18"/>
      <c r="H9" s="18"/>
      <c r="I9" s="18"/>
      <c r="J9" s="18"/>
      <c r="K9" s="18"/>
      <c r="L9" s="18"/>
    </row>
    <row r="10" spans="1:17" s="3" customFormat="1" ht="75" x14ac:dyDescent="0.25">
      <c r="A10" s="11"/>
      <c r="C10" s="19" t="s">
        <v>15</v>
      </c>
      <c r="D10" s="2" t="s">
        <v>6</v>
      </c>
      <c r="E10" s="2" t="s">
        <v>23</v>
      </c>
      <c r="F10" s="3" t="s">
        <v>16</v>
      </c>
      <c r="G10" s="3" t="s">
        <v>24</v>
      </c>
      <c r="H10" s="3" t="s">
        <v>17</v>
      </c>
      <c r="I10" s="3" t="s">
        <v>18</v>
      </c>
      <c r="J10" s="3" t="s">
        <v>19</v>
      </c>
      <c r="K10" s="3" t="s">
        <v>0</v>
      </c>
      <c r="L10" s="3" t="s">
        <v>21</v>
      </c>
    </row>
    <row r="11" spans="1:17" x14ac:dyDescent="0.25">
      <c r="A11" s="10" t="s">
        <v>1</v>
      </c>
      <c r="Q11" s="1"/>
    </row>
    <row r="12" spans="1:17" x14ac:dyDescent="0.25">
      <c r="B12" t="s">
        <v>3</v>
      </c>
      <c r="C12" s="1">
        <v>25</v>
      </c>
      <c r="D12" s="1">
        <f>C12*2080</f>
        <v>52000</v>
      </c>
      <c r="E12" s="15">
        <v>2080</v>
      </c>
      <c r="F12" s="1">
        <f>(E12/2080)*0.01*D12</f>
        <v>520</v>
      </c>
      <c r="G12" s="14">
        <v>80</v>
      </c>
      <c r="H12" s="1">
        <f>C12*G12</f>
        <v>2000</v>
      </c>
      <c r="I12" s="1">
        <v>300</v>
      </c>
      <c r="J12" s="1"/>
      <c r="K12" s="1">
        <f>J12+I12+F12+H12</f>
        <v>2820</v>
      </c>
      <c r="L12" s="20">
        <f>F12/K12</f>
        <v>0.18439716312056736</v>
      </c>
      <c r="P12" s="4"/>
      <c r="Q12" s="1"/>
    </row>
    <row r="13" spans="1:17" x14ac:dyDescent="0.25">
      <c r="B13" t="s">
        <v>4</v>
      </c>
      <c r="C13" s="1">
        <v>25</v>
      </c>
      <c r="D13" s="1">
        <f>C13*2080</f>
        <v>52000</v>
      </c>
      <c r="E13" s="15">
        <v>2080</v>
      </c>
      <c r="F13" s="1">
        <f>(E13/2080)*0.01*D13</f>
        <v>520</v>
      </c>
      <c r="G13" s="14">
        <v>80</v>
      </c>
      <c r="H13" s="1">
        <f>C13*G13</f>
        <v>2000</v>
      </c>
      <c r="I13" s="1">
        <v>0</v>
      </c>
      <c r="J13" s="1">
        <v>300</v>
      </c>
      <c r="K13" s="1">
        <f>J13+I13+F13+H13</f>
        <v>2820</v>
      </c>
      <c r="L13" s="20">
        <f>F13/K13</f>
        <v>0.18439716312056736</v>
      </c>
      <c r="P13" s="4"/>
      <c r="Q13" s="1"/>
    </row>
    <row r="14" spans="1:17" ht="15.75" thickBot="1" x14ac:dyDescent="0.3">
      <c r="B14" t="s">
        <v>5</v>
      </c>
      <c r="C14" s="1">
        <v>25</v>
      </c>
      <c r="D14" s="1">
        <f>C14*2080</f>
        <v>52000</v>
      </c>
      <c r="E14" s="15">
        <v>2080</v>
      </c>
      <c r="F14" s="1">
        <f>(E14/2080)*0.01*D14</f>
        <v>520</v>
      </c>
      <c r="G14" s="14">
        <v>80</v>
      </c>
      <c r="H14" s="1">
        <f>C14*G14</f>
        <v>2000</v>
      </c>
      <c r="I14" s="1">
        <v>480</v>
      </c>
      <c r="J14" s="1">
        <v>150</v>
      </c>
      <c r="K14" s="1">
        <f>J14+I14+F14+H14</f>
        <v>3150</v>
      </c>
      <c r="L14" s="20">
        <f>F14/K14</f>
        <v>0.16507936507936508</v>
      </c>
      <c r="P14" s="4"/>
      <c r="Q14" s="1"/>
    </row>
    <row r="15" spans="1:17" ht="15.75" thickBot="1" x14ac:dyDescent="0.3">
      <c r="B15" s="10" t="s">
        <v>13</v>
      </c>
      <c r="C15" s="8"/>
      <c r="D15" s="5">
        <f>C15*2080</f>
        <v>0</v>
      </c>
      <c r="E15" s="16">
        <v>2080</v>
      </c>
      <c r="F15" s="5">
        <f>(E15/2080)*0.01*D15</f>
        <v>0</v>
      </c>
      <c r="G15" s="17">
        <v>80</v>
      </c>
      <c r="H15" s="5">
        <f>C15*G15</f>
        <v>0</v>
      </c>
      <c r="I15" s="8"/>
      <c r="J15" s="8"/>
      <c r="K15" s="5">
        <f>J15+I15+F15+H15</f>
        <v>0</v>
      </c>
      <c r="L15" s="21">
        <f>IFERROR(F15/K15,0)</f>
        <v>0</v>
      </c>
      <c r="P15" s="4"/>
      <c r="Q15" s="1"/>
    </row>
    <row r="16" spans="1:17" x14ac:dyDescent="0.25">
      <c r="F16" s="1"/>
      <c r="G16" s="1"/>
      <c r="I16" s="1"/>
      <c r="J16" s="1"/>
      <c r="K16" s="1"/>
      <c r="L16" s="20"/>
      <c r="P16" s="4"/>
      <c r="Q16" s="1"/>
    </row>
    <row r="17" spans="1:17" x14ac:dyDescent="0.25">
      <c r="A17" s="10" t="s">
        <v>2</v>
      </c>
      <c r="F17" s="1"/>
      <c r="G17" s="1"/>
      <c r="I17" s="1"/>
      <c r="J17" s="1"/>
      <c r="K17" s="1"/>
      <c r="L17" s="20"/>
      <c r="P17" s="4"/>
      <c r="Q17" s="1"/>
    </row>
    <row r="18" spans="1:17" x14ac:dyDescent="0.25">
      <c r="B18" t="s">
        <v>3</v>
      </c>
      <c r="C18" s="1">
        <v>25</v>
      </c>
      <c r="D18" s="1">
        <f>C18*2080</f>
        <v>52000</v>
      </c>
      <c r="E18" s="15">
        <v>2080</v>
      </c>
      <c r="F18" s="1">
        <f>(E18/2080)*0.02*D18</f>
        <v>1040</v>
      </c>
      <c r="G18" s="14">
        <v>80</v>
      </c>
      <c r="H18" s="1">
        <f>C18*G18</f>
        <v>2000</v>
      </c>
      <c r="I18" s="1">
        <v>300</v>
      </c>
      <c r="J18" s="1"/>
      <c r="K18" s="1">
        <f>J18+I18+F18+H18</f>
        <v>3340</v>
      </c>
      <c r="L18" s="20">
        <f>F18/K18</f>
        <v>0.31137724550898205</v>
      </c>
      <c r="P18" s="4"/>
      <c r="Q18" s="1"/>
    </row>
    <row r="19" spans="1:17" x14ac:dyDescent="0.25">
      <c r="B19" t="s">
        <v>4</v>
      </c>
      <c r="C19" s="1">
        <v>25</v>
      </c>
      <c r="D19" s="1">
        <f>C19*2080</f>
        <v>52000</v>
      </c>
      <c r="E19" s="15">
        <v>2080</v>
      </c>
      <c r="F19" s="1">
        <f>(E19/2080)*0.02*D19</f>
        <v>1040</v>
      </c>
      <c r="G19" s="14">
        <v>80</v>
      </c>
      <c r="H19" s="1">
        <f>C19*G19</f>
        <v>2000</v>
      </c>
      <c r="I19" s="1">
        <v>0</v>
      </c>
      <c r="J19" s="1">
        <v>300</v>
      </c>
      <c r="K19" s="1">
        <f>J19+I19+F19+H19</f>
        <v>3340</v>
      </c>
      <c r="L19" s="20">
        <f>F19/K19</f>
        <v>0.31137724550898205</v>
      </c>
    </row>
    <row r="20" spans="1:17" ht="15.75" thickBot="1" x14ac:dyDescent="0.3">
      <c r="B20" t="s">
        <v>5</v>
      </c>
      <c r="C20" s="1">
        <v>25</v>
      </c>
      <c r="D20" s="1">
        <f>C20*2080</f>
        <v>52000</v>
      </c>
      <c r="E20" s="15">
        <v>2080</v>
      </c>
      <c r="F20" s="1">
        <f>(E20/2080)*0.02*D20</f>
        <v>1040</v>
      </c>
      <c r="G20" s="14">
        <v>80</v>
      </c>
      <c r="H20" s="1">
        <f>C20*G20</f>
        <v>2000</v>
      </c>
      <c r="I20" s="1">
        <v>480</v>
      </c>
      <c r="J20" s="1">
        <v>150</v>
      </c>
      <c r="K20" s="1">
        <f>J20+I20+F20+H20</f>
        <v>3670</v>
      </c>
      <c r="L20" s="20">
        <f>F20/K20</f>
        <v>0.28337874659400547</v>
      </c>
      <c r="P20" s="1"/>
      <c r="Q20" s="1"/>
    </row>
    <row r="21" spans="1:17" ht="15.75" thickBot="1" x14ac:dyDescent="0.3">
      <c r="B21" s="10" t="s">
        <v>13</v>
      </c>
      <c r="C21" s="8"/>
      <c r="D21" s="5">
        <f>C21*2080</f>
        <v>0</v>
      </c>
      <c r="E21" s="16">
        <v>2080</v>
      </c>
      <c r="F21" s="5">
        <f>(E21/2080)*0.02*D21</f>
        <v>0</v>
      </c>
      <c r="G21" s="17">
        <v>80</v>
      </c>
      <c r="H21" s="5">
        <f>C21*G21</f>
        <v>0</v>
      </c>
      <c r="I21" s="9"/>
      <c r="J21" s="8"/>
      <c r="K21" s="5">
        <f>J21+I21+F21+H21</f>
        <v>0</v>
      </c>
      <c r="L21" s="21">
        <f>IFERROR(F21/K21,0)</f>
        <v>0</v>
      </c>
    </row>
  </sheetData>
  <mergeCells count="7">
    <mergeCell ref="A2:L2"/>
    <mergeCell ref="B8:L8"/>
    <mergeCell ref="B3:L3"/>
    <mergeCell ref="B4:L4"/>
    <mergeCell ref="B5:L5"/>
    <mergeCell ref="B6:L6"/>
    <mergeCell ref="B7:L7"/>
  </mergeCells>
  <pageMargins left="0.7" right="0.7" top="0.75" bottom="0.75" header="0.3" footer="0.3"/>
  <pageSetup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State Of Michigan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Duquette, Ruth (DTMB)</dc:creator>
  <cp:lastModifiedBy>Schmittdiel, Cheryl (DTMB)</cp:lastModifiedBy>
  <cp:lastPrinted>2012-09-10T16:52:38Z</cp:lastPrinted>
  <dcterms:created xsi:type="dcterms:W3CDTF">2012-09-04T18:09:19Z</dcterms:created>
  <dcterms:modified xsi:type="dcterms:W3CDTF">2012-10-01T12:03:40Z</dcterms:modified>
</cp:coreProperties>
</file>